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ВІТИ\Зелений тариф\2024-2025 інф-я по ЗТ до 25 числа для сайта_Пасічник\"/>
    </mc:Choice>
  </mc:AlternateContent>
  <xr:revisionPtr revIDLastSave="0" documentId="13_ncr:1_{7E7DC170-6154-478A-9A54-53D9A940ADAA}" xr6:coauthVersionLast="45" xr6:coauthVersionMax="45" xr10:uidLastSave="{00000000-0000-0000-0000-000000000000}"/>
  <bookViews>
    <workbookView xWindow="-120" yWindow="-120" windowWidth="29040" windowHeight="15840" xr2:uid="{E071FA52-616A-4A6B-8D2E-161795952CE2}"/>
  </bookViews>
  <sheets>
    <sheet name="2026" sheetId="1" r:id="rId1"/>
    <sheet name="2025" sheetId="2" r:id="rId2"/>
    <sheet name="2024" sheetId="3" r:id="rId3"/>
  </sheets>
  <definedNames>
    <definedName name="_xlnm._FilterDatabase" localSheetId="2" hidden="1">'2024'!$C$4:$M$4</definedName>
    <definedName name="_xlnm._FilterDatabase" localSheetId="1" hidden="1">'2025'!$C$4:$M$4</definedName>
    <definedName name="_xlnm._FilterDatabase" localSheetId="0" hidden="1">'2026'!$C$4:$M$4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1" l="1"/>
  <c r="H10" i="1"/>
  <c r="M9" i="1"/>
  <c r="H9" i="1"/>
  <c r="M8" i="1"/>
  <c r="H8" i="1"/>
  <c r="M7" i="1"/>
  <c r="H7" i="1"/>
  <c r="M6" i="1"/>
  <c r="H6" i="1"/>
  <c r="H5" i="1"/>
  <c r="K17" i="1" l="1"/>
  <c r="L17" i="1"/>
  <c r="H12" i="2" l="1"/>
  <c r="I13" i="2" l="1"/>
  <c r="I17" i="1" l="1"/>
  <c r="F17" i="1"/>
  <c r="F17" i="2" l="1"/>
  <c r="M16" i="3" l="1"/>
  <c r="M15" i="3"/>
  <c r="M14" i="3"/>
  <c r="M13" i="3"/>
  <c r="M12" i="3"/>
  <c r="M11" i="3"/>
  <c r="M10" i="3"/>
  <c r="M9" i="3"/>
  <c r="M8" i="3"/>
  <c r="M16" i="2"/>
  <c r="M15" i="2"/>
  <c r="M14" i="2"/>
  <c r="M13" i="2"/>
  <c r="M12" i="2"/>
  <c r="M11" i="2"/>
  <c r="M10" i="2"/>
  <c r="M9" i="2"/>
  <c r="M8" i="2"/>
  <c r="M7" i="2"/>
  <c r="M6" i="2"/>
  <c r="M5" i="2"/>
  <c r="H17" i="1"/>
  <c r="H17" i="3" l="1"/>
  <c r="H16" i="2"/>
  <c r="H15" i="2"/>
  <c r="H14" i="2"/>
  <c r="H13" i="2"/>
  <c r="H11" i="2"/>
  <c r="H10" i="2"/>
  <c r="H9" i="2"/>
  <c r="H8" i="2"/>
  <c r="H7" i="2"/>
  <c r="H6" i="2"/>
  <c r="H5" i="2"/>
  <c r="D17" i="2"/>
  <c r="E17" i="2"/>
  <c r="H17" i="2"/>
  <c r="I17" i="2"/>
  <c r="K17" i="2"/>
  <c r="L17" i="2"/>
  <c r="L17" i="3"/>
  <c r="K17" i="3"/>
  <c r="I17" i="3"/>
  <c r="F17" i="3"/>
  <c r="E17" i="3"/>
  <c r="D17" i="3"/>
  <c r="E17" i="1" l="1"/>
  <c r="D17" i="1"/>
</calcChain>
</file>

<file path=xl/sharedStrings.xml><?xml version="1.0" encoding="utf-8"?>
<sst xmlns="http://schemas.openxmlformats.org/spreadsheetml/2006/main" count="95" uniqueCount="45">
  <si>
    <t>Загальна сума виплат, тис. грн.</t>
  </si>
  <si>
    <t>Дата оплати</t>
  </si>
  <si>
    <t>% розрахунку ПУП з НЕК за передачу, %</t>
  </si>
  <si>
    <t>Всього</t>
  </si>
  <si>
    <t>Розрах. період</t>
  </si>
  <si>
    <t>Січень</t>
  </si>
  <si>
    <t>Обсяг виробленої електричної енергії приватними домогосподарствами, тис. кВт∙год</t>
  </si>
  <si>
    <t>Загальна сума нарахування
(до сплати) споживачам (без ПДФО, ВЗ), тис. грн</t>
  </si>
  <si>
    <t>Сума виплат просьюмерам,
тис грн.</t>
  </si>
  <si>
    <t>Залишок невиплачених коштів
(до сплати), тис. грн.</t>
  </si>
  <si>
    <t>Сума, яку має сплатити ПУП до НЕК за послугу з передачі 
(без ПДВ),
тис. грн</t>
  </si>
  <si>
    <t>Сума, яку має компенсувати НЕК до ПУП за Послугу із забезпечення збільшення частки виробництва електричної енергії з альтернативних джерел енергії (без ПДВ), тис. грн</t>
  </si>
  <si>
    <t>Сума, яку сплатив НЕК до ПУП за Послугу із забезпечення збільшення частки виробництва електричної енергії з альтернативних джерел енергії (без ПДВ), тис. грн</t>
  </si>
  <si>
    <t>% розрахунків НЕК з ПУП за Послугу із забезпечення збільшення частки виробництва електричної енергії з альтернативних джерел енергії, %</t>
  </si>
  <si>
    <t>Лютий</t>
  </si>
  <si>
    <t>Березень</t>
  </si>
  <si>
    <t>Квітень</t>
  </si>
  <si>
    <t>Травень</t>
  </si>
  <si>
    <t>Червень</t>
  </si>
  <si>
    <t>15.04.2025; 25.07.2025</t>
  </si>
  <si>
    <t>15.04.2025, 25.06.2025; 25.07.2025</t>
  </si>
  <si>
    <t>26.05.2025, 25.06.2025; 25.07.2025</t>
  </si>
  <si>
    <t>Липень</t>
  </si>
  <si>
    <t>Серпень</t>
  </si>
  <si>
    <t>25.07.2025;25.08.2025</t>
  </si>
  <si>
    <t>25.06.2025; 03.07.2025; 25.07.2025; 25.08.2025</t>
  </si>
  <si>
    <t>Вересень</t>
  </si>
  <si>
    <t>Жовтень</t>
  </si>
  <si>
    <t>Листопад</t>
  </si>
  <si>
    <t>Грудень</t>
  </si>
  <si>
    <t xml:space="preserve"> -</t>
  </si>
  <si>
    <t xml:space="preserve">  -</t>
  </si>
  <si>
    <t>Інформація щодо розрахунків між учасниками роздрібного ринку за "зеленим" тарифом за 2025 рік</t>
  </si>
  <si>
    <t>14.08.2024; 20.01.2025</t>
  </si>
  <si>
    <t>16.09.2024; 20.01.2025</t>
  </si>
  <si>
    <t>24.09.2024; 20.01.2025</t>
  </si>
  <si>
    <t>15.10.2024; 20.01.2025</t>
  </si>
  <si>
    <t>18.12.2024; 20.01.2025; 26.05.2025; 25.09.2025</t>
  </si>
  <si>
    <t>20.01.2025; 26.05.2025; 25.09.2025</t>
  </si>
  <si>
    <t>14.02.2025; 26.05.2025; 25.09.2025</t>
  </si>
  <si>
    <t>17.02.2025; 26.05.2025; 25.09.2025</t>
  </si>
  <si>
    <t>14.02.2025; 14.03.2025; 26.05.2025; 25.09.2025</t>
  </si>
  <si>
    <t>14.02.2025; 14.03.2025; 26.05.2025; 25.07.2025</t>
  </si>
  <si>
    <t>Інформація щодо розрахунків між учасниками роздрібного ринку за "зеленим" тарифом за 2024 рік</t>
  </si>
  <si>
    <t>Інформація щодо розрахунків між учасниками роздрібного ринку за "зеленим" тарифом за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</si>
</sst>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NumberFormat="1" applyFont="1" applyBorder="1" applyAlignment="1">
      <alignment horizontal="left"/>
    </xf>
    <xf numFmtId="3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7B9E-E909-49D4-8C7F-248FA455E9EC}">
  <sheetPr>
    <pageSetUpPr fitToPage="1"/>
  </sheetPr>
  <dimension ref="C1:Q18"/>
  <sheetViews>
    <sheetView tabSelected="1" zoomScale="93" zoomScaleNormal="93" workbookViewId="0">
      <selection activeCell="I33" sqref="I33"/>
    </sheetView>
  </sheetViews>
  <sheetFormatPr defaultColWidth="8.85546875" defaultRowHeight="12.75" x14ac:dyDescent="0.2"/>
  <cols>
    <col min="1" max="2" width="3.140625" style="1" customWidth="1"/>
    <col min="3" max="3" width="13.28515625" style="1" customWidth="1"/>
    <col min="4" max="4" width="17.5703125" style="1" customWidth="1"/>
    <col min="5" max="6" width="15.7109375" style="1" customWidth="1"/>
    <col min="7" max="7" width="17.5703125" style="1" customWidth="1"/>
    <col min="8" max="8" width="14.7109375" style="1" customWidth="1"/>
    <col min="9" max="9" width="15.42578125" style="1" customWidth="1"/>
    <col min="10" max="10" width="13.5703125" style="1" customWidth="1"/>
    <col min="11" max="13" width="19.7109375" style="1" customWidth="1"/>
    <col min="14" max="14" width="22.5703125" style="1" customWidth="1"/>
    <col min="15" max="15" width="15.140625" style="1" customWidth="1"/>
    <col min="16" max="16" width="15.28515625" style="1" customWidth="1"/>
    <col min="17" max="17" width="14.7109375" style="1" customWidth="1"/>
    <col min="18" max="16384" width="8.85546875" style="1"/>
  </cols>
  <sheetData>
    <row r="1" spans="3:17" ht="30.6" customHeight="1" x14ac:dyDescent="0.2">
      <c r="C1" s="25" t="s">
        <v>44</v>
      </c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3:17" ht="13.5" x14ac:dyDescent="0.25">
      <c r="C2" s="2"/>
      <c r="D2" s="2"/>
      <c r="E2" s="2"/>
      <c r="F2" s="2"/>
      <c r="G2" s="2"/>
    </row>
    <row r="3" spans="3:17" s="3" customFormat="1" ht="45" customHeight="1" x14ac:dyDescent="0.25">
      <c r="C3" s="27" t="s">
        <v>4</v>
      </c>
      <c r="D3" s="29" t="s">
        <v>6</v>
      </c>
      <c r="E3" s="29" t="s">
        <v>7</v>
      </c>
      <c r="F3" s="26" t="s">
        <v>8</v>
      </c>
      <c r="G3" s="26"/>
      <c r="H3" s="27" t="s">
        <v>9</v>
      </c>
      <c r="I3" s="29" t="s">
        <v>10</v>
      </c>
      <c r="J3" s="27" t="s">
        <v>2</v>
      </c>
      <c r="K3" s="29" t="s">
        <v>11</v>
      </c>
      <c r="L3" s="29" t="s">
        <v>12</v>
      </c>
      <c r="M3" s="27" t="s">
        <v>13</v>
      </c>
    </row>
    <row r="4" spans="3:17" s="3" customFormat="1" ht="84.6" customHeight="1" x14ac:dyDescent="0.25">
      <c r="C4" s="28"/>
      <c r="D4" s="30"/>
      <c r="E4" s="30"/>
      <c r="F4" s="24" t="s">
        <v>0</v>
      </c>
      <c r="G4" s="24" t="s">
        <v>1</v>
      </c>
      <c r="H4" s="28"/>
      <c r="I4" s="30"/>
      <c r="J4" s="28"/>
      <c r="K4" s="30"/>
      <c r="L4" s="30"/>
      <c r="M4" s="28"/>
    </row>
    <row r="5" spans="3:17" s="8" customFormat="1" ht="19.149999999999999" customHeight="1" x14ac:dyDescent="0.25">
      <c r="C5" s="4" t="s">
        <v>5</v>
      </c>
      <c r="D5" s="5">
        <v>66.399000000000001</v>
      </c>
      <c r="E5" s="6">
        <v>416.95294999999999</v>
      </c>
      <c r="F5" s="7">
        <v>416.89112</v>
      </c>
      <c r="G5" s="7">
        <v>46079</v>
      </c>
      <c r="H5" s="7">
        <f>E5-F5</f>
        <v>6.1829999999986285E-2</v>
      </c>
      <c r="I5" s="7">
        <v>82398.516816666684</v>
      </c>
      <c r="J5" s="31">
        <v>1</v>
      </c>
      <c r="K5" s="7">
        <v>0</v>
      </c>
      <c r="L5" s="7">
        <v>0</v>
      </c>
      <c r="M5" s="7" t="s">
        <v>31</v>
      </c>
      <c r="O5" s="3"/>
      <c r="P5" s="3"/>
      <c r="Q5" s="3"/>
    </row>
    <row r="6" spans="3:17" s="8" customFormat="1" ht="19.149999999999999" customHeight="1" x14ac:dyDescent="0.25">
      <c r="C6" s="4" t="s">
        <v>14</v>
      </c>
      <c r="D6" s="5">
        <v>231.75800000000001</v>
      </c>
      <c r="E6" s="6">
        <v>1448.9245900000001</v>
      </c>
      <c r="F6" s="7">
        <v>1444.41048</v>
      </c>
      <c r="G6" s="7">
        <v>46111</v>
      </c>
      <c r="H6" s="7">
        <f>E6-F6</f>
        <v>4.5141100000000733</v>
      </c>
      <c r="I6" s="7">
        <v>69007.384858333331</v>
      </c>
      <c r="J6" s="31">
        <v>1</v>
      </c>
      <c r="K6" s="7">
        <v>99.004829999999998</v>
      </c>
      <c r="L6" s="7">
        <v>99.004999999999995</v>
      </c>
      <c r="M6" s="31">
        <f>L6/K6</f>
        <v>1.0000017170879441</v>
      </c>
      <c r="O6" s="3"/>
      <c r="P6" s="3"/>
      <c r="Q6" s="3"/>
    </row>
    <row r="7" spans="3:17" s="8" customFormat="1" ht="19.149999999999999" customHeight="1" x14ac:dyDescent="0.25">
      <c r="C7" s="4" t="s">
        <v>15</v>
      </c>
      <c r="D7" s="5">
        <v>710.96</v>
      </c>
      <c r="E7" s="6">
        <v>4424.8259700000035</v>
      </c>
      <c r="F7" s="7">
        <v>4397.0873300000003</v>
      </c>
      <c r="G7" s="7">
        <v>46141</v>
      </c>
      <c r="H7" s="7">
        <f>E7-F7</f>
        <v>27.738640000003215</v>
      </c>
      <c r="I7" s="7">
        <v>68115.68084999999</v>
      </c>
      <c r="J7" s="31">
        <v>0.81</v>
      </c>
      <c r="K7" s="7">
        <v>3099.5377100000001</v>
      </c>
      <c r="L7" s="7">
        <v>3099.5377100000001</v>
      </c>
      <c r="M7" s="31">
        <f>L7/K7</f>
        <v>1</v>
      </c>
      <c r="O7" s="3"/>
      <c r="P7" s="3"/>
      <c r="Q7" s="3"/>
    </row>
    <row r="8" spans="3:17" s="8" customFormat="1" ht="19.149999999999999" customHeight="1" x14ac:dyDescent="0.25">
      <c r="C8" s="4" t="s">
        <v>16</v>
      </c>
      <c r="D8" s="5">
        <v>878.01700000000005</v>
      </c>
      <c r="E8" s="6">
        <v>5595.5254599999998</v>
      </c>
      <c r="F8" s="7">
        <v>5560.7333500000004</v>
      </c>
      <c r="G8" s="7">
        <v>46200</v>
      </c>
      <c r="H8" s="7">
        <f>E8-F8</f>
        <v>34.792109999999411</v>
      </c>
      <c r="I8" s="7">
        <v>71357.748299999992</v>
      </c>
      <c r="J8" s="31">
        <v>0</v>
      </c>
      <c r="K8" s="7">
        <v>5025.2200300000004</v>
      </c>
      <c r="L8" s="7">
        <v>5025.2200300000004</v>
      </c>
      <c r="M8" s="31">
        <f>L8/K8</f>
        <v>1</v>
      </c>
      <c r="O8" s="3"/>
      <c r="P8" s="3"/>
      <c r="Q8" s="3"/>
    </row>
    <row r="9" spans="3:17" s="8" customFormat="1" ht="19.149999999999999" customHeight="1" x14ac:dyDescent="0.25">
      <c r="C9" s="4" t="s">
        <v>17</v>
      </c>
      <c r="D9" s="5">
        <v>1183.5309999999999</v>
      </c>
      <c r="E9" s="6">
        <v>7490.4393799999998</v>
      </c>
      <c r="F9" s="7">
        <v>7382.4354000000003</v>
      </c>
      <c r="G9" s="7">
        <v>46202</v>
      </c>
      <c r="H9" s="7">
        <f>E9-F9</f>
        <v>108.0039799999995</v>
      </c>
      <c r="I9" s="7">
        <v>59767.138708333339</v>
      </c>
      <c r="J9" s="31">
        <v>0</v>
      </c>
      <c r="K9" s="7">
        <v>7280.5408500000003</v>
      </c>
      <c r="L9" s="7">
        <v>7238.5837333333347</v>
      </c>
      <c r="M9" s="31">
        <f>L9/K9</f>
        <v>0.99423708794015409</v>
      </c>
      <c r="O9" s="3"/>
      <c r="P9" s="3"/>
      <c r="Q9" s="3"/>
    </row>
    <row r="10" spans="3:17" s="8" customFormat="1" ht="19.149999999999999" customHeight="1" x14ac:dyDescent="0.25">
      <c r="C10" s="4" t="s">
        <v>18</v>
      </c>
      <c r="D10" s="5">
        <v>1228.18</v>
      </c>
      <c r="E10" s="6">
        <v>7677.0019599999996</v>
      </c>
      <c r="F10" s="7">
        <v>0</v>
      </c>
      <c r="G10" s="7" t="s">
        <v>30</v>
      </c>
      <c r="H10" s="7">
        <f>E10-F10</f>
        <v>7677.0019599999996</v>
      </c>
      <c r="I10" s="7">
        <v>53530.856308333336</v>
      </c>
      <c r="J10" s="31">
        <v>0</v>
      </c>
      <c r="K10" s="7">
        <v>7041.9020700000001</v>
      </c>
      <c r="L10" s="7">
        <v>0</v>
      </c>
      <c r="M10" s="31">
        <f>L10/K10</f>
        <v>0</v>
      </c>
      <c r="O10" s="3"/>
      <c r="P10" s="3"/>
      <c r="Q10" s="3"/>
    </row>
    <row r="11" spans="3:17" s="8" customFormat="1" ht="19.149999999999999" hidden="1" customHeight="1" x14ac:dyDescent="0.25">
      <c r="C11" s="4" t="s">
        <v>22</v>
      </c>
      <c r="D11" s="7"/>
      <c r="E11" s="7"/>
      <c r="F11" s="7"/>
      <c r="G11" s="7"/>
      <c r="H11" s="7"/>
      <c r="I11" s="7"/>
      <c r="J11" s="7"/>
      <c r="K11" s="7"/>
      <c r="L11" s="7"/>
      <c r="M11" s="7"/>
      <c r="O11" s="3"/>
      <c r="P11" s="3"/>
      <c r="Q11" s="3"/>
    </row>
    <row r="12" spans="3:17" s="8" customFormat="1" ht="19.149999999999999" hidden="1" customHeight="1" x14ac:dyDescent="0.25">
      <c r="C12" s="4" t="s">
        <v>23</v>
      </c>
      <c r="D12" s="5"/>
      <c r="E12" s="6"/>
      <c r="F12" s="7"/>
      <c r="G12" s="7"/>
      <c r="H12" s="7"/>
      <c r="I12" s="7"/>
      <c r="J12" s="7"/>
      <c r="K12" s="7"/>
      <c r="L12" s="7"/>
      <c r="M12" s="7"/>
      <c r="O12" s="3"/>
      <c r="P12" s="3"/>
      <c r="Q12" s="3"/>
    </row>
    <row r="13" spans="3:17" s="8" customFormat="1" ht="19.149999999999999" hidden="1" customHeight="1" x14ac:dyDescent="0.25">
      <c r="C13" s="4" t="s">
        <v>26</v>
      </c>
      <c r="D13" s="5"/>
      <c r="E13" s="6"/>
      <c r="F13" s="7"/>
      <c r="G13" s="7"/>
      <c r="H13" s="7"/>
      <c r="I13" s="7"/>
      <c r="J13" s="7"/>
      <c r="K13" s="7"/>
      <c r="L13" s="7"/>
      <c r="M13" s="7"/>
      <c r="O13" s="3"/>
      <c r="P13" s="3"/>
      <c r="Q13" s="3"/>
    </row>
    <row r="14" spans="3:17" s="8" customFormat="1" ht="19.149999999999999" hidden="1" customHeight="1" x14ac:dyDescent="0.25">
      <c r="C14" s="4" t="s">
        <v>27</v>
      </c>
      <c r="D14" s="5"/>
      <c r="E14" s="6"/>
      <c r="F14" s="7"/>
      <c r="G14" s="7"/>
      <c r="H14" s="7"/>
      <c r="I14" s="7"/>
      <c r="J14" s="7"/>
      <c r="K14" s="7"/>
      <c r="L14" s="7"/>
      <c r="M14" s="7"/>
      <c r="O14" s="3"/>
      <c r="P14" s="3"/>
      <c r="Q14" s="3"/>
    </row>
    <row r="15" spans="3:17" s="8" customFormat="1" ht="19.149999999999999" hidden="1" customHeight="1" x14ac:dyDescent="0.25">
      <c r="C15" s="4" t="s">
        <v>28</v>
      </c>
      <c r="D15" s="9"/>
      <c r="E15" s="6"/>
      <c r="F15" s="7"/>
      <c r="G15" s="7"/>
      <c r="H15" s="7"/>
      <c r="I15" s="7"/>
      <c r="J15" s="7"/>
      <c r="K15" s="7"/>
      <c r="L15" s="7"/>
      <c r="M15" s="7"/>
      <c r="O15" s="3"/>
      <c r="P15" s="3"/>
      <c r="Q15" s="3"/>
    </row>
    <row r="16" spans="3:17" s="8" customFormat="1" ht="19.149999999999999" hidden="1" customHeight="1" x14ac:dyDescent="0.25">
      <c r="C16" s="4" t="s">
        <v>29</v>
      </c>
      <c r="D16" s="7"/>
      <c r="E16" s="7"/>
      <c r="F16" s="7"/>
      <c r="G16" s="7"/>
      <c r="H16" s="7"/>
      <c r="I16" s="7"/>
      <c r="J16" s="7"/>
      <c r="K16" s="7"/>
      <c r="L16" s="7"/>
      <c r="M16" s="7"/>
      <c r="O16" s="3"/>
      <c r="P16" s="3"/>
      <c r="Q16" s="3"/>
    </row>
    <row r="17" spans="3:13" s="15" customFormat="1" ht="21.6" customHeight="1" x14ac:dyDescent="0.25">
      <c r="C17" s="10" t="s">
        <v>3</v>
      </c>
      <c r="D17" s="11">
        <f>SUM(D5:D16)</f>
        <v>4298.8450000000003</v>
      </c>
      <c r="E17" s="11">
        <f t="shared" ref="E17" si="0">SUM(E5:E16)</f>
        <v>27053.670310000001</v>
      </c>
      <c r="F17" s="11">
        <f>SUM(F5:F16)</f>
        <v>19201.557679999998</v>
      </c>
      <c r="G17" s="12"/>
      <c r="H17" s="11">
        <f>SUM(H5:H16)</f>
        <v>7852.1126300000014</v>
      </c>
      <c r="I17" s="11">
        <f>SUM(I5:I16)</f>
        <v>404177.32584166666</v>
      </c>
      <c r="J17" s="13"/>
      <c r="K17" s="11">
        <f>SUM(K5:K16)</f>
        <v>22546.20549</v>
      </c>
      <c r="L17" s="11">
        <f>SUM(L5:L16)</f>
        <v>15462.346473333335</v>
      </c>
      <c r="M17" s="14"/>
    </row>
    <row r="18" spans="3:13" x14ac:dyDescent="0.2">
      <c r="C18" s="16"/>
      <c r="D18" s="17"/>
      <c r="E18" s="18"/>
      <c r="F18" s="18"/>
      <c r="G18" s="19"/>
      <c r="H18" s="20"/>
      <c r="J18" s="20"/>
      <c r="K18" s="18"/>
    </row>
  </sheetData>
  <mergeCells count="11">
    <mergeCell ref="C1:M1"/>
    <mergeCell ref="F3:G3"/>
    <mergeCell ref="C3:C4"/>
    <mergeCell ref="D3:D4"/>
    <mergeCell ref="E3:E4"/>
    <mergeCell ref="H3:H4"/>
    <mergeCell ref="I3:I4"/>
    <mergeCell ref="J3:J4"/>
    <mergeCell ref="K3:K4"/>
    <mergeCell ref="L3:L4"/>
    <mergeCell ref="M3:M4"/>
  </mergeCells>
  <pageMargins left="0.23622047244094491" right="0.23622047244094491" top="0.59055118110236227" bottom="0.59055118110236227" header="0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C920-2896-4C4A-85E6-463F3AFCC96B}">
  <sheetPr>
    <pageSetUpPr fitToPage="1"/>
  </sheetPr>
  <dimension ref="C1:Q18"/>
  <sheetViews>
    <sheetView zoomScale="93" zoomScaleNormal="93" workbookViewId="0">
      <selection activeCell="I19" sqref="I19"/>
    </sheetView>
  </sheetViews>
  <sheetFormatPr defaultColWidth="8.85546875" defaultRowHeight="12.75" x14ac:dyDescent="0.2"/>
  <cols>
    <col min="1" max="2" width="3.140625" style="1" customWidth="1"/>
    <col min="3" max="3" width="13.28515625" style="1" customWidth="1"/>
    <col min="4" max="4" width="17.5703125" style="1" customWidth="1"/>
    <col min="5" max="6" width="15.7109375" style="1" customWidth="1"/>
    <col min="7" max="7" width="31.140625" style="1" customWidth="1"/>
    <col min="8" max="8" width="14.7109375" style="1" customWidth="1"/>
    <col min="9" max="9" width="15.42578125" style="1" customWidth="1"/>
    <col min="10" max="10" width="13.5703125" style="1" customWidth="1"/>
    <col min="11" max="13" width="19.7109375" style="1" customWidth="1"/>
    <col min="14" max="14" width="22.5703125" style="1" customWidth="1"/>
    <col min="15" max="15" width="15.140625" style="1" customWidth="1"/>
    <col min="16" max="16" width="15.28515625" style="1" customWidth="1"/>
    <col min="17" max="17" width="14.7109375" style="1" customWidth="1"/>
    <col min="18" max="16384" width="8.85546875" style="1"/>
  </cols>
  <sheetData>
    <row r="1" spans="3:17" ht="30.6" customHeight="1" x14ac:dyDescent="0.2">
      <c r="C1" s="25" t="s">
        <v>32</v>
      </c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3:17" ht="13.5" x14ac:dyDescent="0.25">
      <c r="C2" s="2"/>
      <c r="D2" s="2"/>
      <c r="E2" s="2"/>
      <c r="F2" s="2"/>
      <c r="G2" s="2"/>
    </row>
    <row r="3" spans="3:17" s="3" customFormat="1" ht="45" customHeight="1" x14ac:dyDescent="0.25">
      <c r="C3" s="27" t="s">
        <v>4</v>
      </c>
      <c r="D3" s="29" t="s">
        <v>6</v>
      </c>
      <c r="E3" s="29" t="s">
        <v>7</v>
      </c>
      <c r="F3" s="26" t="s">
        <v>8</v>
      </c>
      <c r="G3" s="26"/>
      <c r="H3" s="27" t="s">
        <v>9</v>
      </c>
      <c r="I3" s="29" t="s">
        <v>10</v>
      </c>
      <c r="J3" s="27" t="s">
        <v>2</v>
      </c>
      <c r="K3" s="29" t="s">
        <v>11</v>
      </c>
      <c r="L3" s="29" t="s">
        <v>12</v>
      </c>
      <c r="M3" s="27" t="s">
        <v>13</v>
      </c>
    </row>
    <row r="4" spans="3:17" s="3" customFormat="1" ht="84.6" customHeight="1" x14ac:dyDescent="0.25">
      <c r="C4" s="28"/>
      <c r="D4" s="30"/>
      <c r="E4" s="30"/>
      <c r="F4" s="21" t="s">
        <v>0</v>
      </c>
      <c r="G4" s="21" t="s">
        <v>1</v>
      </c>
      <c r="H4" s="28"/>
      <c r="I4" s="30"/>
      <c r="J4" s="28"/>
      <c r="K4" s="30"/>
      <c r="L4" s="30"/>
      <c r="M4" s="28"/>
    </row>
    <row r="5" spans="3:17" s="8" customFormat="1" ht="19.149999999999999" customHeight="1" x14ac:dyDescent="0.25">
      <c r="C5" s="4" t="s">
        <v>5</v>
      </c>
      <c r="D5" s="5">
        <v>157.42099999999999</v>
      </c>
      <c r="E5" s="6">
        <v>879.726</v>
      </c>
      <c r="F5" s="7">
        <v>879.726</v>
      </c>
      <c r="G5" s="7" t="s">
        <v>19</v>
      </c>
      <c r="H5" s="7">
        <f t="shared" ref="H5:H16" si="0">E5-F5</f>
        <v>0</v>
      </c>
      <c r="I5" s="6">
        <v>84098.967000000004</v>
      </c>
      <c r="J5" s="23">
        <v>1</v>
      </c>
      <c r="K5" s="7">
        <v>420.51799999999997</v>
      </c>
      <c r="L5" s="7">
        <v>420.51799999999997</v>
      </c>
      <c r="M5" s="23">
        <f>L5/K5</f>
        <v>1</v>
      </c>
      <c r="O5" s="3"/>
      <c r="P5" s="3"/>
      <c r="Q5" s="3"/>
    </row>
    <row r="6" spans="3:17" s="8" customFormat="1" ht="19.149999999999999" customHeight="1" x14ac:dyDescent="0.25">
      <c r="C6" s="4" t="s">
        <v>14</v>
      </c>
      <c r="D6" s="5">
        <v>627.75900000000001</v>
      </c>
      <c r="E6" s="6">
        <v>3501.0990000000002</v>
      </c>
      <c r="F6" s="7">
        <v>3499.44812</v>
      </c>
      <c r="G6" s="7" t="s">
        <v>20</v>
      </c>
      <c r="H6" s="7">
        <f t="shared" si="0"/>
        <v>1.6508800000001429</v>
      </c>
      <c r="I6" s="6">
        <v>83134.364000000001</v>
      </c>
      <c r="J6" s="23">
        <v>1</v>
      </c>
      <c r="K6" s="7">
        <v>1508.9829999999999</v>
      </c>
      <c r="L6" s="7">
        <v>1508.9829999999999</v>
      </c>
      <c r="M6" s="23">
        <f t="shared" ref="M6:M16" si="1">L6/K6</f>
        <v>1</v>
      </c>
      <c r="O6" s="3"/>
      <c r="P6" s="3"/>
      <c r="Q6" s="3"/>
    </row>
    <row r="7" spans="3:17" s="8" customFormat="1" ht="19.149999999999999" customHeight="1" x14ac:dyDescent="0.25">
      <c r="C7" s="4" t="s">
        <v>15</v>
      </c>
      <c r="D7" s="5">
        <v>758.11400000000003</v>
      </c>
      <c r="E7" s="6">
        <v>4229.8940000000002</v>
      </c>
      <c r="F7" s="7">
        <v>4225.6846500000001</v>
      </c>
      <c r="G7" s="7" t="s">
        <v>21</v>
      </c>
      <c r="H7" s="7">
        <f t="shared" si="0"/>
        <v>4.2093500000000859</v>
      </c>
      <c r="I7" s="6">
        <v>77215.077000000005</v>
      </c>
      <c r="J7" s="23">
        <v>1</v>
      </c>
      <c r="K7" s="7">
        <v>2958.03</v>
      </c>
      <c r="L7" s="7">
        <v>2958.03</v>
      </c>
      <c r="M7" s="23">
        <f t="shared" si="1"/>
        <v>1</v>
      </c>
      <c r="O7" s="3"/>
      <c r="P7" s="3"/>
      <c r="Q7" s="3"/>
    </row>
    <row r="8" spans="3:17" s="8" customFormat="1" ht="19.149999999999999" customHeight="1" x14ac:dyDescent="0.25">
      <c r="C8" s="4" t="s">
        <v>16</v>
      </c>
      <c r="D8" s="5">
        <v>1181.028</v>
      </c>
      <c r="E8" s="6">
        <v>6696.8019999999997</v>
      </c>
      <c r="F8" s="7">
        <v>6690.5365199999997</v>
      </c>
      <c r="G8" s="7" t="s">
        <v>25</v>
      </c>
      <c r="H8" s="7">
        <f>E8-F8</f>
        <v>6.265480000000025</v>
      </c>
      <c r="I8" s="6">
        <v>74192.688999999998</v>
      </c>
      <c r="J8" s="23">
        <v>1</v>
      </c>
      <c r="K8" s="7">
        <v>5878.29</v>
      </c>
      <c r="L8" s="7">
        <v>5878.29</v>
      </c>
      <c r="M8" s="23">
        <f t="shared" si="1"/>
        <v>1</v>
      </c>
      <c r="O8" s="3"/>
      <c r="P8" s="3"/>
      <c r="Q8" s="3"/>
    </row>
    <row r="9" spans="3:17" s="8" customFormat="1" ht="19.149999999999999" customHeight="1" x14ac:dyDescent="0.25">
      <c r="C9" s="4" t="s">
        <v>17</v>
      </c>
      <c r="D9" s="9">
        <v>1340.981</v>
      </c>
      <c r="E9" s="6">
        <v>7598.692</v>
      </c>
      <c r="F9" s="7">
        <v>7593.0581499999998</v>
      </c>
      <c r="G9" s="7" t="s">
        <v>24</v>
      </c>
      <c r="H9" s="7">
        <f>E9-F9</f>
        <v>5.6338500000001659</v>
      </c>
      <c r="I9" s="6">
        <v>67222.532999999996</v>
      </c>
      <c r="J9" s="23">
        <v>1</v>
      </c>
      <c r="K9" s="7">
        <v>6171.7370000000001</v>
      </c>
      <c r="L9" s="7">
        <v>6171.7370000000001</v>
      </c>
      <c r="M9" s="23">
        <f t="shared" si="1"/>
        <v>1</v>
      </c>
      <c r="O9" s="3"/>
      <c r="P9" s="3"/>
      <c r="Q9" s="3"/>
    </row>
    <row r="10" spans="3:17" s="8" customFormat="1" ht="19.149999999999999" customHeight="1" x14ac:dyDescent="0.25">
      <c r="C10" s="4" t="s">
        <v>18</v>
      </c>
      <c r="D10" s="7">
        <v>1519.461</v>
      </c>
      <c r="E10" s="7">
        <v>8570.8889999999992</v>
      </c>
      <c r="F10" s="7">
        <v>8556.116</v>
      </c>
      <c r="G10" s="22">
        <v>45894</v>
      </c>
      <c r="H10" s="7">
        <f t="shared" si="0"/>
        <v>14.772999999999229</v>
      </c>
      <c r="I10" s="6">
        <v>57346.726000000002</v>
      </c>
      <c r="J10" s="23">
        <v>1</v>
      </c>
      <c r="K10" s="7">
        <v>7738.6030000000001</v>
      </c>
      <c r="L10" s="7">
        <v>7738.6030000000001</v>
      </c>
      <c r="M10" s="23">
        <f t="shared" si="1"/>
        <v>1</v>
      </c>
      <c r="O10" s="3"/>
      <c r="P10" s="3"/>
      <c r="Q10" s="3"/>
    </row>
    <row r="11" spans="3:17" s="8" customFormat="1" ht="19.149999999999999" customHeight="1" x14ac:dyDescent="0.25">
      <c r="C11" s="4" t="s">
        <v>22</v>
      </c>
      <c r="D11" s="7">
        <v>1525.491</v>
      </c>
      <c r="E11" s="7">
        <v>9272.8729999999996</v>
      </c>
      <c r="F11" s="7">
        <v>9221.3233600000003</v>
      </c>
      <c r="G11" s="22">
        <v>45925</v>
      </c>
      <c r="H11" s="7">
        <f t="shared" si="0"/>
        <v>51.549639999999272</v>
      </c>
      <c r="I11" s="6">
        <v>64217.404999999999</v>
      </c>
      <c r="J11" s="23">
        <v>0.999</v>
      </c>
      <c r="K11" s="7">
        <v>6751.1710000000003</v>
      </c>
      <c r="L11" s="7">
        <v>6751.1710000000003</v>
      </c>
      <c r="M11" s="23">
        <f t="shared" si="1"/>
        <v>1</v>
      </c>
      <c r="O11" s="3"/>
      <c r="P11" s="3"/>
      <c r="Q11" s="3"/>
    </row>
    <row r="12" spans="3:17" s="8" customFormat="1" ht="19.149999999999999" customHeight="1" x14ac:dyDescent="0.25">
      <c r="C12" s="4" t="s">
        <v>23</v>
      </c>
      <c r="D12" s="5">
        <v>1486.8219999999999</v>
      </c>
      <c r="E12" s="6">
        <v>9020.5149999999994</v>
      </c>
      <c r="F12" s="7">
        <v>8970.5849999999991</v>
      </c>
      <c r="G12" s="22">
        <v>45960</v>
      </c>
      <c r="H12" s="7">
        <f t="shared" si="0"/>
        <v>49.930000000000291</v>
      </c>
      <c r="I12" s="6">
        <v>56941.415999999997</v>
      </c>
      <c r="J12" s="23">
        <v>1</v>
      </c>
      <c r="K12" s="7">
        <v>8238.4179999999997</v>
      </c>
      <c r="L12" s="7">
        <v>8238.4179999999997</v>
      </c>
      <c r="M12" s="23">
        <f t="shared" si="1"/>
        <v>1</v>
      </c>
      <c r="O12" s="3"/>
      <c r="P12" s="3"/>
      <c r="Q12" s="3"/>
    </row>
    <row r="13" spans="3:17" s="8" customFormat="1" ht="19.149999999999999" customHeight="1" x14ac:dyDescent="0.25">
      <c r="C13" s="4" t="s">
        <v>26</v>
      </c>
      <c r="D13" s="5">
        <v>1196.644</v>
      </c>
      <c r="E13" s="6">
        <v>7230.4504999999999</v>
      </c>
      <c r="F13" s="7">
        <v>7188.9138400000002</v>
      </c>
      <c r="G13" s="22">
        <v>45988</v>
      </c>
      <c r="H13" s="7">
        <f t="shared" si="0"/>
        <v>41.536659999999756</v>
      </c>
      <c r="I13" s="6">
        <f>54449.8929083333+74.776</f>
        <v>54524.668908333297</v>
      </c>
      <c r="J13" s="23">
        <v>1</v>
      </c>
      <c r="K13" s="7">
        <v>7287.2439999999997</v>
      </c>
      <c r="L13" s="7">
        <v>7287.2439999999997</v>
      </c>
      <c r="M13" s="23">
        <f t="shared" si="1"/>
        <v>1</v>
      </c>
      <c r="O13" s="3"/>
      <c r="P13" s="3"/>
      <c r="Q13" s="3"/>
    </row>
    <row r="14" spans="3:17" s="8" customFormat="1" ht="19.149999999999999" customHeight="1" x14ac:dyDescent="0.25">
      <c r="C14" s="4" t="s">
        <v>27</v>
      </c>
      <c r="D14" s="5">
        <v>478.88499999999999</v>
      </c>
      <c r="E14" s="6">
        <v>2945.9679999999998</v>
      </c>
      <c r="F14" s="7">
        <v>2929.7129599999998</v>
      </c>
      <c r="G14" s="22">
        <v>46020</v>
      </c>
      <c r="H14" s="7">
        <f t="shared" si="0"/>
        <v>16.255040000000008</v>
      </c>
      <c r="I14" s="6">
        <v>68927.43160833334</v>
      </c>
      <c r="J14" s="23">
        <v>1</v>
      </c>
      <c r="K14" s="7">
        <v>2006.5550000000001</v>
      </c>
      <c r="L14" s="7">
        <v>2006.5550000000001</v>
      </c>
      <c r="M14" s="23">
        <f t="shared" si="1"/>
        <v>1</v>
      </c>
      <c r="O14" s="3"/>
      <c r="P14" s="3"/>
      <c r="Q14" s="3"/>
    </row>
    <row r="15" spans="3:17" s="8" customFormat="1" ht="19.149999999999999" customHeight="1" x14ac:dyDescent="0.25">
      <c r="C15" s="4" t="s">
        <v>28</v>
      </c>
      <c r="D15" s="9">
        <v>134.947</v>
      </c>
      <c r="E15" s="6">
        <v>828.01300000000003</v>
      </c>
      <c r="F15" s="7">
        <v>821.89791000000002</v>
      </c>
      <c r="G15" s="22">
        <v>46020</v>
      </c>
      <c r="H15" s="7">
        <f t="shared" si="0"/>
        <v>6.1150900000000092</v>
      </c>
      <c r="I15" s="6">
        <v>60965.259599999998</v>
      </c>
      <c r="J15" s="23">
        <v>1</v>
      </c>
      <c r="K15" s="7">
        <v>485.27699999999999</v>
      </c>
      <c r="L15" s="7">
        <v>485.27699999999999</v>
      </c>
      <c r="M15" s="23">
        <f t="shared" si="1"/>
        <v>1</v>
      </c>
      <c r="O15" s="3"/>
      <c r="P15" s="3"/>
      <c r="Q15" s="3"/>
    </row>
    <row r="16" spans="3:17" s="8" customFormat="1" ht="19.149999999999999" customHeight="1" x14ac:dyDescent="0.25">
      <c r="C16" s="4" t="s">
        <v>29</v>
      </c>
      <c r="D16" s="7">
        <v>38.802</v>
      </c>
      <c r="E16" s="7">
        <v>236.00800000000001</v>
      </c>
      <c r="F16" s="7">
        <v>234.42449999999999</v>
      </c>
      <c r="G16" s="22">
        <v>46051</v>
      </c>
      <c r="H16" s="7">
        <f t="shared" si="0"/>
        <v>1.583500000000015</v>
      </c>
      <c r="I16" s="6">
        <v>67994.555040000007</v>
      </c>
      <c r="J16" s="23">
        <v>1</v>
      </c>
      <c r="K16" s="7">
        <v>84.694999999999993</v>
      </c>
      <c r="L16" s="7">
        <v>84.694999999999993</v>
      </c>
      <c r="M16" s="23">
        <f t="shared" si="1"/>
        <v>1</v>
      </c>
      <c r="O16" s="3"/>
      <c r="P16" s="3"/>
      <c r="Q16" s="3"/>
    </row>
    <row r="17" spans="3:13" s="15" customFormat="1" ht="21.6" customHeight="1" x14ac:dyDescent="0.25">
      <c r="C17" s="10" t="s">
        <v>3</v>
      </c>
      <c r="D17" s="11">
        <f>SUM(D5:D16)</f>
        <v>10446.355</v>
      </c>
      <c r="E17" s="11">
        <f t="shared" ref="E17" si="2">SUM(E5:E16)</f>
        <v>61010.929499999998</v>
      </c>
      <c r="F17" s="11">
        <f>SUM(F5:F16)</f>
        <v>60811.427009999999</v>
      </c>
      <c r="G17" s="12"/>
      <c r="H17" s="11">
        <f t="shared" ref="H17" si="3">SUM(H5:H16)</f>
        <v>199.502489999999</v>
      </c>
      <c r="I17" s="11">
        <f>SUM(I5:I16)</f>
        <v>816781.09215666668</v>
      </c>
      <c r="J17" s="13"/>
      <c r="K17" s="11">
        <f>SUM(K5:K16)</f>
        <v>49529.521000000001</v>
      </c>
      <c r="L17" s="11">
        <f>SUM(L5:L16)</f>
        <v>49529.521000000001</v>
      </c>
      <c r="M17" s="14"/>
    </row>
    <row r="18" spans="3:13" x14ac:dyDescent="0.2">
      <c r="C18" s="16"/>
      <c r="D18" s="17"/>
      <c r="E18" s="18"/>
      <c r="F18" s="18"/>
      <c r="G18" s="19"/>
      <c r="H18" s="20"/>
      <c r="J18" s="20"/>
      <c r="K18" s="18"/>
    </row>
  </sheetData>
  <mergeCells count="11">
    <mergeCell ref="M3:M4"/>
    <mergeCell ref="C1:M1"/>
    <mergeCell ref="C3:C4"/>
    <mergeCell ref="D3:D4"/>
    <mergeCell ref="E3:E4"/>
    <mergeCell ref="F3:G3"/>
    <mergeCell ref="H3:H4"/>
    <mergeCell ref="I3:I4"/>
    <mergeCell ref="J3:J4"/>
    <mergeCell ref="K3:K4"/>
    <mergeCell ref="L3:L4"/>
  </mergeCells>
  <pageMargins left="0.23622047244094491" right="0.23622047244094491" top="0.59055118110236227" bottom="0.59055118110236227" header="0" footer="0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E1CE-0B84-43A6-A566-BF090130E149}">
  <sheetPr>
    <pageSetUpPr fitToPage="1"/>
  </sheetPr>
  <dimension ref="C1:Q18"/>
  <sheetViews>
    <sheetView zoomScale="93" zoomScaleNormal="93" workbookViewId="0">
      <selection activeCell="J14" sqref="J14"/>
    </sheetView>
  </sheetViews>
  <sheetFormatPr defaultColWidth="8.85546875" defaultRowHeight="12.75" x14ac:dyDescent="0.2"/>
  <cols>
    <col min="1" max="2" width="3.140625" style="1" customWidth="1"/>
    <col min="3" max="3" width="13.28515625" style="1" customWidth="1"/>
    <col min="4" max="4" width="17.5703125" style="1" customWidth="1"/>
    <col min="5" max="6" width="15.7109375" style="1" customWidth="1"/>
    <col min="7" max="7" width="39.28515625" style="1" customWidth="1"/>
    <col min="8" max="8" width="14.7109375" style="1" customWidth="1"/>
    <col min="9" max="9" width="15.42578125" style="1" customWidth="1"/>
    <col min="10" max="10" width="13.5703125" style="1" customWidth="1"/>
    <col min="11" max="13" width="19.7109375" style="1" customWidth="1"/>
    <col min="14" max="14" width="22.5703125" style="1" customWidth="1"/>
    <col min="15" max="15" width="15.140625" style="1" customWidth="1"/>
    <col min="16" max="16" width="15.28515625" style="1" customWidth="1"/>
    <col min="17" max="17" width="14.7109375" style="1" customWidth="1"/>
    <col min="18" max="16384" width="8.85546875" style="1"/>
  </cols>
  <sheetData>
    <row r="1" spans="3:17" ht="30.6" customHeight="1" x14ac:dyDescent="0.2">
      <c r="C1" s="25" t="s">
        <v>43</v>
      </c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3:17" ht="13.5" x14ac:dyDescent="0.25">
      <c r="C2" s="2"/>
      <c r="D2" s="2"/>
      <c r="E2" s="2"/>
      <c r="F2" s="2"/>
      <c r="G2" s="2"/>
    </row>
    <row r="3" spans="3:17" s="3" customFormat="1" ht="45" customHeight="1" x14ac:dyDescent="0.25">
      <c r="C3" s="27" t="s">
        <v>4</v>
      </c>
      <c r="D3" s="29" t="s">
        <v>6</v>
      </c>
      <c r="E3" s="29" t="s">
        <v>7</v>
      </c>
      <c r="F3" s="26" t="s">
        <v>8</v>
      </c>
      <c r="G3" s="26"/>
      <c r="H3" s="27" t="s">
        <v>9</v>
      </c>
      <c r="I3" s="29" t="s">
        <v>10</v>
      </c>
      <c r="J3" s="27" t="s">
        <v>2</v>
      </c>
      <c r="K3" s="29" t="s">
        <v>11</v>
      </c>
      <c r="L3" s="29" t="s">
        <v>12</v>
      </c>
      <c r="M3" s="27" t="s">
        <v>13</v>
      </c>
    </row>
    <row r="4" spans="3:17" s="3" customFormat="1" ht="84.6" customHeight="1" x14ac:dyDescent="0.25">
      <c r="C4" s="28"/>
      <c r="D4" s="30"/>
      <c r="E4" s="30"/>
      <c r="F4" s="21" t="s">
        <v>0</v>
      </c>
      <c r="G4" s="21" t="s">
        <v>1</v>
      </c>
      <c r="H4" s="28"/>
      <c r="I4" s="30"/>
      <c r="J4" s="28"/>
      <c r="K4" s="30"/>
      <c r="L4" s="30"/>
      <c r="M4" s="28"/>
    </row>
    <row r="5" spans="3:17" s="8" customFormat="1" ht="19.149999999999999" customHeight="1" x14ac:dyDescent="0.25">
      <c r="C5" s="4" t="s">
        <v>5</v>
      </c>
      <c r="D5" s="5">
        <v>131.64500000000001</v>
      </c>
      <c r="E5" s="6">
        <v>713.74400000000003</v>
      </c>
      <c r="F5" s="7">
        <v>713.74400000000003</v>
      </c>
      <c r="G5" s="22">
        <v>45488</v>
      </c>
      <c r="H5" s="7">
        <v>0</v>
      </c>
      <c r="I5" s="7">
        <v>77419.813999999998</v>
      </c>
      <c r="J5" s="7">
        <v>1</v>
      </c>
      <c r="K5" s="7">
        <v>455.21199999999999</v>
      </c>
      <c r="L5" s="7">
        <v>455.21190833333333</v>
      </c>
      <c r="M5" s="7">
        <v>1</v>
      </c>
      <c r="O5" s="3"/>
      <c r="P5" s="3"/>
      <c r="Q5" s="3"/>
    </row>
    <row r="6" spans="3:17" s="8" customFormat="1" ht="19.149999999999999" customHeight="1" x14ac:dyDescent="0.25">
      <c r="C6" s="4" t="s">
        <v>14</v>
      </c>
      <c r="D6" s="5">
        <v>410.226</v>
      </c>
      <c r="E6" s="6">
        <v>2220.3200000000002</v>
      </c>
      <c r="F6" s="7">
        <v>2220.3200000000002</v>
      </c>
      <c r="G6" s="22">
        <v>45518</v>
      </c>
      <c r="H6" s="7">
        <v>0</v>
      </c>
      <c r="I6" s="7">
        <v>69714.425069999998</v>
      </c>
      <c r="J6" s="7">
        <v>1</v>
      </c>
      <c r="K6" s="7">
        <v>1738.6880000000001</v>
      </c>
      <c r="L6" s="7">
        <v>1738.6878166666668</v>
      </c>
      <c r="M6" s="7">
        <v>1</v>
      </c>
      <c r="O6" s="3"/>
      <c r="P6" s="3"/>
      <c r="Q6" s="3"/>
    </row>
    <row r="7" spans="3:17" s="8" customFormat="1" ht="23.45" customHeight="1" x14ac:dyDescent="0.25">
      <c r="C7" s="4" t="s">
        <v>15</v>
      </c>
      <c r="D7" s="5">
        <v>804.86699999999996</v>
      </c>
      <c r="E7" s="6">
        <v>4347.3130000000001</v>
      </c>
      <c r="F7" s="7">
        <v>4347.1315200000008</v>
      </c>
      <c r="G7" s="7" t="s">
        <v>33</v>
      </c>
      <c r="H7" s="7">
        <v>0.18099999999999999</v>
      </c>
      <c r="I7" s="7">
        <v>70387.694279999996</v>
      </c>
      <c r="J7" s="7">
        <v>1</v>
      </c>
      <c r="K7" s="7">
        <v>3468.002</v>
      </c>
      <c r="L7" s="7">
        <v>3468.0017416666669</v>
      </c>
      <c r="M7" s="7">
        <v>1</v>
      </c>
      <c r="O7" s="3"/>
      <c r="P7" s="3"/>
      <c r="Q7" s="3"/>
    </row>
    <row r="8" spans="3:17" s="8" customFormat="1" ht="23.45" customHeight="1" x14ac:dyDescent="0.25">
      <c r="C8" s="4" t="s">
        <v>16</v>
      </c>
      <c r="D8" s="5">
        <v>1193.239</v>
      </c>
      <c r="E8" s="6">
        <v>6714.3689999999997</v>
      </c>
      <c r="F8" s="7">
        <v>6711.6674999999996</v>
      </c>
      <c r="G8" s="7" t="s">
        <v>34</v>
      </c>
      <c r="H8" s="7">
        <v>2.702</v>
      </c>
      <c r="I8" s="7">
        <v>52277.47479</v>
      </c>
      <c r="J8" s="7">
        <v>1</v>
      </c>
      <c r="K8" s="7">
        <v>5440.4160000000002</v>
      </c>
      <c r="L8" s="7">
        <v>5440.4162833333339</v>
      </c>
      <c r="M8" s="7">
        <f>L8/K8</f>
        <v>1.0000000520793508</v>
      </c>
      <c r="O8" s="3"/>
      <c r="P8" s="3"/>
      <c r="Q8" s="3"/>
    </row>
    <row r="9" spans="3:17" s="8" customFormat="1" ht="23.45" customHeight="1" x14ac:dyDescent="0.25">
      <c r="C9" s="4" t="s">
        <v>17</v>
      </c>
      <c r="D9" s="9">
        <v>1457.7080000000001</v>
      </c>
      <c r="E9" s="6">
        <v>8174.5959999999995</v>
      </c>
      <c r="F9" s="7">
        <v>8169.2907000000005</v>
      </c>
      <c r="G9" s="7" t="s">
        <v>35</v>
      </c>
      <c r="H9" s="7">
        <v>5.3049999999999997</v>
      </c>
      <c r="I9" s="7">
        <v>52217.390659999997</v>
      </c>
      <c r="J9" s="7">
        <v>1</v>
      </c>
      <c r="K9" s="7">
        <v>6332.125</v>
      </c>
      <c r="L9" s="7">
        <v>6332.124808333333</v>
      </c>
      <c r="M9" s="7">
        <f>L9/K9</f>
        <v>0.99999996973106708</v>
      </c>
      <c r="O9" s="3"/>
      <c r="P9" s="3"/>
      <c r="Q9" s="3"/>
    </row>
    <row r="10" spans="3:17" s="8" customFormat="1" ht="23.45" customHeight="1" x14ac:dyDescent="0.25">
      <c r="C10" s="4" t="s">
        <v>18</v>
      </c>
      <c r="D10" s="7">
        <v>1370.35</v>
      </c>
      <c r="E10" s="7">
        <v>7710.1289999999999</v>
      </c>
      <c r="F10" s="7">
        <v>7703.1795999999995</v>
      </c>
      <c r="G10" s="7" t="s">
        <v>36</v>
      </c>
      <c r="H10" s="7">
        <v>6.95</v>
      </c>
      <c r="I10" s="7">
        <v>46971.432999999997</v>
      </c>
      <c r="J10" s="7">
        <v>1</v>
      </c>
      <c r="K10" s="7">
        <v>5549.6679999999997</v>
      </c>
      <c r="L10" s="7">
        <v>5549.6681333333336</v>
      </c>
      <c r="M10" s="7">
        <f t="shared" ref="M10:M16" si="0">L10/K10</f>
        <v>1.0000000240254614</v>
      </c>
      <c r="O10" s="3"/>
      <c r="P10" s="3"/>
      <c r="Q10" s="3"/>
    </row>
    <row r="11" spans="3:17" s="8" customFormat="1" ht="23.45" customHeight="1" x14ac:dyDescent="0.25">
      <c r="C11" s="4" t="s">
        <v>22</v>
      </c>
      <c r="D11" s="7">
        <v>1262.002</v>
      </c>
      <c r="E11" s="7">
        <v>7383.5140000000001</v>
      </c>
      <c r="F11" s="7">
        <v>7376.9848599999996</v>
      </c>
      <c r="G11" s="7" t="s">
        <v>37</v>
      </c>
      <c r="H11" s="7">
        <v>6.5289999999999999</v>
      </c>
      <c r="I11" s="7">
        <v>46814.281519999997</v>
      </c>
      <c r="J11" s="7">
        <v>1</v>
      </c>
      <c r="K11" s="7">
        <v>4537.1850000000004</v>
      </c>
      <c r="L11" s="7">
        <v>4537.1850000000004</v>
      </c>
      <c r="M11" s="7">
        <f t="shared" si="0"/>
        <v>1</v>
      </c>
      <c r="O11" s="3"/>
      <c r="P11" s="3"/>
      <c r="Q11" s="3"/>
    </row>
    <row r="12" spans="3:17" s="8" customFormat="1" ht="23.45" customHeight="1" x14ac:dyDescent="0.25">
      <c r="C12" s="4" t="s">
        <v>23</v>
      </c>
      <c r="D12" s="5">
        <v>1274.8030000000001</v>
      </c>
      <c r="E12" s="6">
        <v>7455.277</v>
      </c>
      <c r="F12" s="7">
        <v>7453.4842899999994</v>
      </c>
      <c r="G12" s="7" t="s">
        <v>38</v>
      </c>
      <c r="H12" s="7">
        <v>1.7929999999999999</v>
      </c>
      <c r="I12" s="7">
        <v>44270.678460000003</v>
      </c>
      <c r="J12" s="7">
        <v>1</v>
      </c>
      <c r="K12" s="7">
        <v>4999.8649999999998</v>
      </c>
      <c r="L12" s="7">
        <v>4999.8649999999998</v>
      </c>
      <c r="M12" s="7">
        <f t="shared" si="0"/>
        <v>1</v>
      </c>
      <c r="O12" s="3"/>
      <c r="P12" s="3"/>
      <c r="Q12" s="3"/>
    </row>
    <row r="13" spans="3:17" s="8" customFormat="1" ht="23.45" customHeight="1" x14ac:dyDescent="0.25">
      <c r="C13" s="4" t="s">
        <v>26</v>
      </c>
      <c r="D13" s="5">
        <v>1097.808</v>
      </c>
      <c r="E13" s="6">
        <v>6405.8429999999998</v>
      </c>
      <c r="F13" s="7">
        <v>6397.4002599999994</v>
      </c>
      <c r="G13" s="7" t="s">
        <v>39</v>
      </c>
      <c r="H13" s="7">
        <v>8.4429999999999996</v>
      </c>
      <c r="I13" s="7">
        <v>40746.934841666669</v>
      </c>
      <c r="J13" s="7">
        <v>1</v>
      </c>
      <c r="K13" s="7">
        <v>4126.9849999999997</v>
      </c>
      <c r="L13" s="7">
        <v>4126.9849999999997</v>
      </c>
      <c r="M13" s="7">
        <f t="shared" si="0"/>
        <v>1</v>
      </c>
      <c r="O13" s="3"/>
      <c r="P13" s="3"/>
      <c r="Q13" s="3"/>
    </row>
    <row r="14" spans="3:17" s="8" customFormat="1" ht="23.45" customHeight="1" x14ac:dyDescent="0.25">
      <c r="C14" s="4" t="s">
        <v>27</v>
      </c>
      <c r="D14" s="5">
        <v>648.55700000000002</v>
      </c>
      <c r="E14" s="6">
        <v>3977.0360000000001</v>
      </c>
      <c r="F14" s="7">
        <v>3973.8360299999999</v>
      </c>
      <c r="G14" s="7" t="s">
        <v>40</v>
      </c>
      <c r="H14" s="7">
        <v>3.1999700000001212</v>
      </c>
      <c r="I14" s="7">
        <v>53975.041841666665</v>
      </c>
      <c r="J14" s="7">
        <v>1</v>
      </c>
      <c r="K14" s="7">
        <v>2373.7750000000001</v>
      </c>
      <c r="L14" s="7">
        <v>480.91658999999999</v>
      </c>
      <c r="M14" s="7">
        <f t="shared" si="0"/>
        <v>0.20259569251508672</v>
      </c>
      <c r="O14" s="3"/>
      <c r="P14" s="3"/>
      <c r="Q14" s="3"/>
    </row>
    <row r="15" spans="3:17" s="8" customFormat="1" ht="23.45" customHeight="1" x14ac:dyDescent="0.25">
      <c r="C15" s="4" t="s">
        <v>28</v>
      </c>
      <c r="D15" s="9">
        <v>226.57400000000001</v>
      </c>
      <c r="E15" s="6">
        <v>1389.6659999999999</v>
      </c>
      <c r="F15" s="7">
        <v>1389.5594099999998</v>
      </c>
      <c r="G15" s="7" t="s">
        <v>41</v>
      </c>
      <c r="H15" s="7">
        <v>0.10659000000009655</v>
      </c>
      <c r="I15" s="7">
        <v>61210.567849999999</v>
      </c>
      <c r="J15" s="7">
        <v>1</v>
      </c>
      <c r="K15" s="7">
        <v>762.85799999999995</v>
      </c>
      <c r="L15" s="7">
        <v>173.33720833333334</v>
      </c>
      <c r="M15" s="7">
        <f t="shared" si="0"/>
        <v>0.22722080430870928</v>
      </c>
      <c r="O15" s="3"/>
      <c r="P15" s="3"/>
      <c r="Q15" s="3"/>
    </row>
    <row r="16" spans="3:17" s="8" customFormat="1" ht="23.45" customHeight="1" x14ac:dyDescent="0.25">
      <c r="C16" s="4" t="s">
        <v>29</v>
      </c>
      <c r="D16" s="7">
        <v>55.585999999999999</v>
      </c>
      <c r="E16" s="7">
        <v>325.22699999999998</v>
      </c>
      <c r="F16" s="7">
        <v>325.22705999999999</v>
      </c>
      <c r="G16" s="7" t="s">
        <v>42</v>
      </c>
      <c r="H16" s="7">
        <v>-6.0000000019044819E-5</v>
      </c>
      <c r="I16" s="7">
        <v>68480.979000000007</v>
      </c>
      <c r="J16" s="7">
        <v>1</v>
      </c>
      <c r="K16" s="7">
        <v>133.095</v>
      </c>
      <c r="L16" s="7">
        <v>133.095</v>
      </c>
      <c r="M16" s="7">
        <f t="shared" si="0"/>
        <v>1</v>
      </c>
      <c r="O16" s="3"/>
      <c r="P16" s="3"/>
      <c r="Q16" s="3"/>
    </row>
    <row r="17" spans="3:13" s="15" customFormat="1" ht="21.6" customHeight="1" x14ac:dyDescent="0.25">
      <c r="C17" s="10" t="s">
        <v>3</v>
      </c>
      <c r="D17" s="11">
        <f>SUM(D5:D16)</f>
        <v>9933.3650000000016</v>
      </c>
      <c r="E17" s="11">
        <f t="shared" ref="E17:F17" si="1">SUM(E5:E16)</f>
        <v>56817.034</v>
      </c>
      <c r="F17" s="11">
        <f t="shared" si="1"/>
        <v>56781.825230000002</v>
      </c>
      <c r="G17" s="12"/>
      <c r="H17" s="11">
        <f t="shared" ref="H17" si="2">SUM(H5:H16)</f>
        <v>35.209500000000197</v>
      </c>
      <c r="I17" s="11">
        <f>SUM(I5:I16)</f>
        <v>684486.71531333344</v>
      </c>
      <c r="J17" s="13"/>
      <c r="K17" s="11">
        <f>SUM(K5:K16)</f>
        <v>39917.874000000003</v>
      </c>
      <c r="L17" s="11">
        <f>SUM(L5:L16)</f>
        <v>37435.494490000005</v>
      </c>
      <c r="M17" s="14"/>
    </row>
    <row r="18" spans="3:13" x14ac:dyDescent="0.2">
      <c r="C18" s="16"/>
      <c r="D18" s="17"/>
      <c r="E18" s="18"/>
      <c r="F18" s="18"/>
      <c r="G18" s="19"/>
      <c r="H18" s="20"/>
      <c r="J18" s="20"/>
      <c r="K18" s="18"/>
    </row>
  </sheetData>
  <mergeCells count="11">
    <mergeCell ref="M3:M4"/>
    <mergeCell ref="C1:M1"/>
    <mergeCell ref="C3:C4"/>
    <mergeCell ref="D3:D4"/>
    <mergeCell ref="E3:E4"/>
    <mergeCell ref="F3:G3"/>
    <mergeCell ref="H3:H4"/>
    <mergeCell ref="I3:I4"/>
    <mergeCell ref="J3:J4"/>
    <mergeCell ref="K3:K4"/>
    <mergeCell ref="L3:L4"/>
  </mergeCells>
  <pageMargins left="0.23622047244094491" right="0.23622047244094491" top="0.59055118110236227" bottom="0.59055118110236227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Зацепіліна Олена</dc:creator>
  <cp:lastModifiedBy>fin</cp:lastModifiedBy>
  <cp:lastPrinted>2026-04-24T06:30:26Z</cp:lastPrinted>
  <dcterms:created xsi:type="dcterms:W3CDTF">2023-09-12T10:34:06Z</dcterms:created>
  <dcterms:modified xsi:type="dcterms:W3CDTF">2026-07-20T11:17:19Z</dcterms:modified>
</cp:coreProperties>
</file>